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oved2\OneDrive\שולחן העבודה\"/>
    </mc:Choice>
  </mc:AlternateContent>
  <xr:revisionPtr revIDLastSave="0" documentId="13_ncr:1_{F7A18A20-E4AE-4CBF-9810-E4753905F659}" xr6:coauthVersionLast="47" xr6:coauthVersionMax="47" xr10:uidLastSave="{00000000-0000-0000-0000-000000000000}"/>
  <bookViews>
    <workbookView xWindow="-96" yWindow="0" windowWidth="13956" windowHeight="16656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87" i="1" l="1"/>
  <c r="R86" i="1"/>
  <c r="R85" i="1"/>
  <c r="V82" i="1"/>
  <c r="V81" i="1"/>
  <c r="V80" i="1"/>
  <c r="R76" i="1"/>
  <c r="R74" i="1"/>
  <c r="R75" i="1"/>
  <c r="Q75" i="1"/>
  <c r="R77" i="1"/>
  <c r="R78" i="1"/>
  <c r="R79" i="1"/>
  <c r="R80" i="1"/>
  <c r="R81" i="1"/>
  <c r="R82" i="1"/>
  <c r="R83" i="1"/>
  <c r="R84" i="1"/>
  <c r="T6" i="1"/>
  <c r="R62" i="1"/>
  <c r="R63" i="1"/>
  <c r="R64" i="1"/>
  <c r="R65" i="1"/>
  <c r="R66" i="1"/>
  <c r="R67" i="1"/>
  <c r="R68" i="1"/>
  <c r="R69" i="1"/>
  <c r="R70" i="1"/>
  <c r="R71" i="1"/>
  <c r="R72" i="1"/>
  <c r="R73" i="1"/>
  <c r="O51" i="1"/>
  <c r="R51" i="1" s="1"/>
  <c r="R48" i="1"/>
  <c r="R49" i="1"/>
  <c r="R50" i="1"/>
  <c r="R52" i="1"/>
  <c r="R53" i="1"/>
  <c r="R54" i="1"/>
  <c r="R55" i="1"/>
  <c r="R56" i="1"/>
  <c r="R57" i="1"/>
  <c r="R58" i="1"/>
  <c r="R59" i="1"/>
  <c r="R60" i="1"/>
  <c r="R61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26" i="1"/>
  <c r="R27" i="1"/>
  <c r="R21" i="1"/>
  <c r="R20" i="1"/>
  <c r="R19" i="1"/>
  <c r="R18" i="1"/>
  <c r="R13" i="1"/>
  <c r="Q12" i="1"/>
  <c r="X15" i="1"/>
  <c r="R6" i="1" l="1"/>
  <c r="S6" i="1" s="1"/>
  <c r="R10" i="1"/>
  <c r="R11" i="1"/>
  <c r="R12" i="1"/>
  <c r="R9" i="1"/>
  <c r="AA8" i="1"/>
  <c r="AA7" i="1"/>
  <c r="U6" i="1" l="1"/>
  <c r="U7" i="1" s="1"/>
  <c r="AA6" i="1"/>
  <c r="E1" i="1"/>
</calcChain>
</file>

<file path=xl/sharedStrings.xml><?xml version="1.0" encoding="utf-8"?>
<sst xmlns="http://schemas.openxmlformats.org/spreadsheetml/2006/main" count="168" uniqueCount="128">
  <si>
    <t>קיימים</t>
  </si>
  <si>
    <t>נדרש</t>
  </si>
  <si>
    <t>פירוק עמודי תאורה</t>
  </si>
  <si>
    <t>הערות</t>
  </si>
  <si>
    <t>לא בטוח שנדרש</t>
  </si>
  <si>
    <t>סעיף</t>
  </si>
  <si>
    <t>6.1.2</t>
  </si>
  <si>
    <t>פירוק עמודי הצללה - שטח בוגרים</t>
  </si>
  <si>
    <t>פירוק עמודי הצללה - שטח פעוטות</t>
  </si>
  <si>
    <t>פירוק עמודי הצללה - שטח דשא</t>
  </si>
  <si>
    <t>השטח לא משתנה - לא בטוח שנדרש</t>
  </si>
  <si>
    <t>לא בטוח שנדרש - אולי להוסיף כי השטח גדל</t>
  </si>
  <si>
    <t>6.1.4</t>
  </si>
  <si>
    <t>פירוק אלמנטים - שטח בוגרים</t>
  </si>
  <si>
    <t>פירוק אלמנטים - שטח פעוטות</t>
  </si>
  <si>
    <t>פירוק אלמנטים - שטח דשא</t>
  </si>
  <si>
    <t>פירוק אלמנים - שטח כושר</t>
  </si>
  <si>
    <t>מתקנים קטנים</t>
  </si>
  <si>
    <t>6.1.5</t>
  </si>
  <si>
    <t>פירוק - פרגולת ישיבה ירוקה מול שטח בוגרים</t>
  </si>
  <si>
    <t>פירוק - שני פרגולות צל</t>
  </si>
  <si>
    <t>פירוק גדר סביב שטח דשא וכושר</t>
  </si>
  <si>
    <t>36 מ"א</t>
  </si>
  <si>
    <t>12 מ"א</t>
  </si>
  <si>
    <t>6.1.6</t>
  </si>
  <si>
    <t>פינוי - מתקני משחק וגדרות ופסולת</t>
  </si>
  <si>
    <t>פינוי - משלתבול להגדלת שטח בוגרים</t>
  </si>
  <si>
    <t>פינוי - חפירת אדמה למסלול בימבות - 50 מ"א</t>
  </si>
  <si>
    <t>שביל בימבות</t>
  </si>
  <si>
    <t>שביל בטון 50 מ"א</t>
  </si>
  <si>
    <t>6.3.4</t>
  </si>
  <si>
    <t>שילוב מגלשות המגבעה?</t>
  </si>
  <si>
    <t>דשא סינטטי</t>
  </si>
  <si>
    <t>פירוק מצע קיים?</t>
  </si>
  <si>
    <t>פירוקים</t>
  </si>
  <si>
    <t>הגדלת שטח בוגרים</t>
  </si>
  <si>
    <t>פירוק משלתבות</t>
  </si>
  <si>
    <t>אבן גן</t>
  </si>
  <si>
    <t>מצעים מהודקים</t>
  </si>
  <si>
    <t>עבודות גינון</t>
  </si>
  <si>
    <t>6.8.1</t>
  </si>
  <si>
    <t>החלפת מדשאה לדשא זן קוקויה</t>
  </si>
  <si>
    <t>440 מ"ר</t>
  </si>
  <si>
    <t>אולי השטח העליון מעל המתקנים?</t>
  </si>
  <si>
    <t>6.8.4</t>
  </si>
  <si>
    <t>הכשרת השטח למע' השקיה</t>
  </si>
  <si>
    <t>???</t>
  </si>
  <si>
    <t>6.8.5</t>
  </si>
  <si>
    <t>אדמה גננית</t>
  </si>
  <si>
    <t>180 מ"ק</t>
  </si>
  <si>
    <t>גידור</t>
  </si>
  <si>
    <t>6.9.1</t>
  </si>
  <si>
    <t>החלפת גדר הםרדה</t>
  </si>
  <si>
    <t>70 מ"א</t>
  </si>
  <si>
    <t>לא ברור איזו גדר</t>
  </si>
  <si>
    <t>ריהוט גן</t>
  </si>
  <si>
    <t>ברזיה נגישה עם שוקת לכלבים ומים קרים כולל חשמל</t>
  </si>
  <si>
    <t>ספסלים</t>
  </si>
  <si>
    <t>שולחנות פיקניק עם אלמנים משחקיים</t>
  </si>
  <si>
    <t>6.13.1</t>
  </si>
  <si>
    <t>לפי תוכנית יש 3 שול' פיקניק באיזור הדשא + 2 שולחנות קטנים באיזור מרוצף</t>
  </si>
  <si>
    <t>אשפתונים דגם חיה</t>
  </si>
  <si>
    <t>תאורה</t>
  </si>
  <si>
    <t>פרוק והחלפת תאורה קיימת</t>
  </si>
  <si>
    <t>תאורה מסוג ונוס (מאיר שבילים)</t>
  </si>
  <si>
    <t>תאורה מרכזית מדגם 'פוטורה' (מאיר שטחים 360 מעלות)</t>
  </si>
  <si>
    <t>מתקנים לפירוק</t>
  </si>
  <si>
    <t>שטח בוגרים</t>
  </si>
  <si>
    <t>שטח פעוטות</t>
  </si>
  <si>
    <t>שטח כושר</t>
  </si>
  <si>
    <t>פיתוח שטח בוגרים</t>
  </si>
  <si>
    <t>הגדחה של 140 מ"ר</t>
  </si>
  <si>
    <t>פירוק חגורת בטון שטח בוגרים</t>
  </si>
  <si>
    <t>50 מ"א</t>
  </si>
  <si>
    <t>פירוק חגורת בטון שטח בפעוטות</t>
  </si>
  <si>
    <t>תקציב</t>
  </si>
  <si>
    <t>חישוב פיתוח</t>
  </si>
  <si>
    <t>טרקטור</t>
  </si>
  <si>
    <t>מכולה</t>
  </si>
  <si>
    <t>חפירה ופינוי אדמה / דשא</t>
  </si>
  <si>
    <t>קוב</t>
  </si>
  <si>
    <t>אורך</t>
  </si>
  <si>
    <t>רוחב</t>
  </si>
  <si>
    <t>עומק</t>
  </si>
  <si>
    <t>יחדה</t>
  </si>
  <si>
    <t>יחידה</t>
  </si>
  <si>
    <t>מחיר</t>
  </si>
  <si>
    <t>רשת ברזל</t>
  </si>
  <si>
    <t>מ"ר</t>
  </si>
  <si>
    <t>שביל</t>
  </si>
  <si>
    <t>מצעים</t>
  </si>
  <si>
    <t>חפירה</t>
  </si>
  <si>
    <t>בטון</t>
  </si>
  <si>
    <t>מכולה 8 קוב</t>
  </si>
  <si>
    <t>סה"כ</t>
  </si>
  <si>
    <t>הידוק</t>
  </si>
  <si>
    <t>פירוק משתלבות</t>
  </si>
  <si>
    <t>צוות</t>
  </si>
  <si>
    <t>עבודה</t>
  </si>
  <si>
    <t>מכולות פינוי</t>
  </si>
  <si>
    <t>פירוק מתקנים ופרגולות</t>
  </si>
  <si>
    <t>פירוק ופינוי גומי</t>
  </si>
  <si>
    <t>פירוק חומת בטון</t>
  </si>
  <si>
    <t>מצע בולם</t>
  </si>
  <si>
    <t>סומסומית</t>
  </si>
  <si>
    <t>אבן עוורים</t>
  </si>
  <si>
    <t>הצללה שטח בוגרים</t>
  </si>
  <si>
    <t>פירוק עמודים קיימים</t>
  </si>
  <si>
    <t>מנוף</t>
  </si>
  <si>
    <t>מכולה גדולה</t>
  </si>
  <si>
    <t>הצללה חדשה</t>
  </si>
  <si>
    <t>חידוש בדים</t>
  </si>
  <si>
    <t>שולחן פיקניק</t>
  </si>
  <si>
    <t>הובלה</t>
  </si>
  <si>
    <t>בזריית קירור</t>
  </si>
  <si>
    <t>התקנה</t>
  </si>
  <si>
    <t>אשפתונים</t>
  </si>
  <si>
    <t>חשמלאי</t>
  </si>
  <si>
    <t>פרוזקטורים</t>
  </si>
  <si>
    <t>פוטורה</t>
  </si>
  <si>
    <t>גדר</t>
  </si>
  <si>
    <t>פירוק גדר</t>
  </si>
  <si>
    <t>גדר חדשה</t>
  </si>
  <si>
    <t>גינון</t>
  </si>
  <si>
    <t>מ"ק</t>
  </si>
  <si>
    <t>??????</t>
  </si>
  <si>
    <t>משתלבות</t>
  </si>
  <si>
    <t>חול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</si>
</sst>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5" formatCode="_ &quot;₪&quot;\ * #,##0_ ;_ &quot;₪&quot;\ * \-#,##0_ ;_ &quot;₪&quot;\ * &quot;-&quot;??_ ;_ @_ "/>
  </numFmts>
  <fonts count="3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165" fontId="0" fillId="0" borderId="0" xfId="1" applyNumberFormat="1" applyFont="1"/>
    <xf numFmtId="0" fontId="0" fillId="0" borderId="0" xfId="0" quotePrefix="1"/>
    <xf numFmtId="44" fontId="0" fillId="0" borderId="0" xfId="0" applyNumberFormat="1"/>
    <xf numFmtId="9" fontId="0" fillId="0" borderId="0" xfId="2" applyFont="1"/>
    <xf numFmtId="165" fontId="0" fillId="0" borderId="0" xfId="0" applyNumberFormat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788668</xdr:colOff>
      <xdr:row>63</xdr:row>
      <xdr:rowOff>50485</xdr:rowOff>
    </xdr:from>
    <xdr:to>
      <xdr:col>5</xdr:col>
      <xdr:colOff>104815</xdr:colOff>
      <xdr:row>79</xdr:row>
      <xdr:rowOff>152400</xdr:rowOff>
    </xdr:to>
    <xdr:pic>
      <xdr:nvPicPr>
        <xdr:cNvPr id="2" name="תמונה 1">
          <a:extLst>
            <a:ext uri="{FF2B5EF4-FFF2-40B4-BE49-F238E27FC236}">
              <a16:creationId xmlns:a16="http://schemas.microsoft.com/office/drawing/2014/main" id="{0893D5C5-81AB-79C5-A02E-0174719AA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8594612" y="10799448"/>
          <a:ext cx="7401920" cy="2921315"/>
        </a:xfrm>
        <a:prstGeom prst="rect">
          <a:avLst/>
        </a:prstGeom>
      </xdr:spPr>
    </xdr:pic>
    <xdr:clientData/>
  </xdr:twoCellAnchor>
  <xdr:twoCellAnchor editAs="oneCell">
    <xdr:from>
      <xdr:col>0</xdr:col>
      <xdr:colOff>749617</xdr:colOff>
      <xdr:row>82</xdr:row>
      <xdr:rowOff>100014</xdr:rowOff>
    </xdr:from>
    <xdr:to>
      <xdr:col>10</xdr:col>
      <xdr:colOff>104767</xdr:colOff>
      <xdr:row>106</xdr:row>
      <xdr:rowOff>49535</xdr:rowOff>
    </xdr:to>
    <xdr:pic>
      <xdr:nvPicPr>
        <xdr:cNvPr id="3" name="תמונה 2">
          <a:extLst>
            <a:ext uri="{FF2B5EF4-FFF2-40B4-BE49-F238E27FC236}">
              <a16:creationId xmlns:a16="http://schemas.microsoft.com/office/drawing/2014/main" id="{683A85F4-5A26-F391-47FA-44EA44F2D5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95237098" y="14197014"/>
          <a:ext cx="10798485" cy="41776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7</xdr:col>
      <xdr:colOff>505136</xdr:colOff>
      <xdr:row>136</xdr:row>
      <xdr:rowOff>9189</xdr:rowOff>
    </xdr:to>
    <xdr:pic>
      <xdr:nvPicPr>
        <xdr:cNvPr id="4" name="תמונה 3">
          <a:extLst>
            <a:ext uri="{FF2B5EF4-FFF2-40B4-BE49-F238E27FC236}">
              <a16:creationId xmlns:a16="http://schemas.microsoft.com/office/drawing/2014/main" id="{F5B2DE74-E04E-458D-E01A-27B505F3F6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96858886" y="19207163"/>
          <a:ext cx="9059539" cy="441069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13</xdr:col>
      <xdr:colOff>1961322</xdr:colOff>
      <xdr:row>184</xdr:row>
      <xdr:rowOff>51500</xdr:rowOff>
    </xdr:to>
    <xdr:pic>
      <xdr:nvPicPr>
        <xdr:cNvPr id="5" name="תמונה 4">
          <a:extLst>
            <a:ext uri="{FF2B5EF4-FFF2-40B4-BE49-F238E27FC236}">
              <a16:creationId xmlns:a16="http://schemas.microsoft.com/office/drawing/2014/main" id="{7D9DE41F-27A1-5E6E-B445-6D7A7C62A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991371720" y="24845963"/>
          <a:ext cx="14546705" cy="727811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189</xdr:row>
      <xdr:rowOff>0</xdr:rowOff>
    </xdr:from>
    <xdr:to>
      <xdr:col>4</xdr:col>
      <xdr:colOff>1039993</xdr:colOff>
      <xdr:row>228</xdr:row>
      <xdr:rowOff>13345</xdr:rowOff>
    </xdr:to>
    <xdr:pic>
      <xdr:nvPicPr>
        <xdr:cNvPr id="6" name="תמונה 5">
          <a:extLst>
            <a:ext uri="{FF2B5EF4-FFF2-40B4-BE49-F238E27FC236}">
              <a16:creationId xmlns:a16="http://schemas.microsoft.com/office/drawing/2014/main" id="{6F06BBF6-C309-7374-D27F-BB2D50F4E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00078785" y="32951738"/>
          <a:ext cx="5839640" cy="6887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88"/>
  <sheetViews>
    <sheetView rightToLeft="1" tabSelected="1" topLeftCell="O1" zoomScaleNormal="100" workbookViewId="0">
      <selection activeCell="S12" sqref="S12"/>
    </sheetView>
  </sheetViews>
  <sheetFormatPr defaultRowHeight="13.8" x14ac:dyDescent="0.25"/>
  <cols>
    <col min="1" max="1" width="11.3984375" customWidth="1"/>
    <col min="2" max="2" width="45.3984375" customWidth="1"/>
    <col min="5" max="5" width="31.69921875" customWidth="1"/>
    <col min="14" max="14" width="26.796875" customWidth="1"/>
    <col min="18" max="19" width="13.09765625" bestFit="1" customWidth="1"/>
    <col min="21" max="21" width="20.19921875" bestFit="1" customWidth="1"/>
  </cols>
  <sheetData>
    <row r="1" spans="1:28" x14ac:dyDescent="0.25">
      <c r="D1" t="s">
        <v>75</v>
      </c>
      <c r="E1" s="2">
        <f>1500000/1.18</f>
        <v>1271186.4406779662</v>
      </c>
    </row>
    <row r="3" spans="1:28" x14ac:dyDescent="0.25">
      <c r="A3" t="s">
        <v>5</v>
      </c>
      <c r="B3" s="1" t="s">
        <v>34</v>
      </c>
      <c r="C3" t="s">
        <v>0</v>
      </c>
      <c r="D3" t="s">
        <v>1</v>
      </c>
      <c r="E3" t="s">
        <v>3</v>
      </c>
    </row>
    <row r="4" spans="1:28" x14ac:dyDescent="0.25">
      <c r="A4" t="s">
        <v>6</v>
      </c>
      <c r="B4" t="s">
        <v>2</v>
      </c>
      <c r="C4">
        <v>1</v>
      </c>
      <c r="E4" t="s">
        <v>4</v>
      </c>
      <c r="N4" t="s">
        <v>76</v>
      </c>
    </row>
    <row r="5" spans="1:28" x14ac:dyDescent="0.25">
      <c r="B5" t="s">
        <v>7</v>
      </c>
      <c r="C5">
        <v>8</v>
      </c>
      <c r="E5" t="s">
        <v>11</v>
      </c>
      <c r="O5" t="s">
        <v>84</v>
      </c>
      <c r="Q5" t="s">
        <v>86</v>
      </c>
      <c r="R5" t="s">
        <v>94</v>
      </c>
      <c r="S5" s="5">
        <v>0.13</v>
      </c>
      <c r="T5" t="s">
        <v>75</v>
      </c>
      <c r="X5" t="s">
        <v>81</v>
      </c>
      <c r="Y5" t="s">
        <v>82</v>
      </c>
      <c r="Z5" t="s">
        <v>83</v>
      </c>
    </row>
    <row r="6" spans="1:28" x14ac:dyDescent="0.25">
      <c r="B6" t="s">
        <v>8</v>
      </c>
      <c r="C6">
        <v>8</v>
      </c>
      <c r="E6" t="s">
        <v>10</v>
      </c>
      <c r="N6" s="1" t="s">
        <v>28</v>
      </c>
      <c r="R6" s="2">
        <f>SUM(R7:R172)</f>
        <v>589911</v>
      </c>
      <c r="S6" s="6">
        <f>R6+R6*S5</f>
        <v>666599.43000000005</v>
      </c>
      <c r="T6">
        <f>1500000/1.18</f>
        <v>1271186.4406779662</v>
      </c>
      <c r="U6" s="4">
        <f>T6-S6</f>
        <v>604587.01067796617</v>
      </c>
      <c r="W6" t="s">
        <v>89</v>
      </c>
      <c r="X6">
        <v>55</v>
      </c>
      <c r="Y6" s="3">
        <v>1</v>
      </c>
      <c r="Z6">
        <v>0.1</v>
      </c>
      <c r="AA6">
        <f>Z6*Y6*X6</f>
        <v>5.5</v>
      </c>
      <c r="AB6" t="s">
        <v>80</v>
      </c>
    </row>
    <row r="7" spans="1:28" x14ac:dyDescent="0.25">
      <c r="B7" t="s">
        <v>9</v>
      </c>
      <c r="C7">
        <v>6</v>
      </c>
      <c r="E7" t="s">
        <v>10</v>
      </c>
      <c r="N7" t="s">
        <v>79</v>
      </c>
      <c r="O7">
        <v>22</v>
      </c>
      <c r="P7" t="s">
        <v>80</v>
      </c>
      <c r="U7" s="4">
        <f>U6/2.5</f>
        <v>241834.80427118647</v>
      </c>
      <c r="W7" t="s">
        <v>90</v>
      </c>
      <c r="X7">
        <v>55</v>
      </c>
      <c r="Y7">
        <v>1</v>
      </c>
      <c r="Z7">
        <v>0.3</v>
      </c>
      <c r="AA7">
        <f>Z7*Y7*X7</f>
        <v>16.5</v>
      </c>
      <c r="AB7" t="s">
        <v>80</v>
      </c>
    </row>
    <row r="8" spans="1:28" x14ac:dyDescent="0.25">
      <c r="A8" t="s">
        <v>12</v>
      </c>
      <c r="B8" t="s">
        <v>13</v>
      </c>
      <c r="N8" t="s">
        <v>77</v>
      </c>
      <c r="O8">
        <v>2</v>
      </c>
      <c r="P8" t="s">
        <v>85</v>
      </c>
      <c r="Q8">
        <v>1600</v>
      </c>
      <c r="W8" t="s">
        <v>91</v>
      </c>
      <c r="X8">
        <v>55</v>
      </c>
      <c r="Y8">
        <v>1</v>
      </c>
      <c r="Z8">
        <v>0.4</v>
      </c>
      <c r="AA8">
        <f>Z8*Y8*X8</f>
        <v>22</v>
      </c>
      <c r="AB8" t="s">
        <v>80</v>
      </c>
    </row>
    <row r="9" spans="1:28" x14ac:dyDescent="0.25">
      <c r="B9" t="s">
        <v>72</v>
      </c>
      <c r="C9" t="s">
        <v>73</v>
      </c>
      <c r="N9" t="s">
        <v>93</v>
      </c>
      <c r="O9">
        <v>3</v>
      </c>
      <c r="Q9">
        <v>1300</v>
      </c>
      <c r="R9">
        <f>Q9*O9</f>
        <v>3900</v>
      </c>
      <c r="U9" s="2"/>
    </row>
    <row r="10" spans="1:28" x14ac:dyDescent="0.25">
      <c r="B10" t="s">
        <v>14</v>
      </c>
      <c r="N10" t="s">
        <v>87</v>
      </c>
      <c r="O10">
        <v>55</v>
      </c>
      <c r="P10" t="s">
        <v>88</v>
      </c>
      <c r="Q10">
        <v>25</v>
      </c>
      <c r="R10">
        <f t="shared" ref="R10:R13" si="0">Q10*O10</f>
        <v>1375</v>
      </c>
    </row>
    <row r="11" spans="1:28" x14ac:dyDescent="0.25">
      <c r="B11" t="s">
        <v>74</v>
      </c>
      <c r="C11" t="s">
        <v>23</v>
      </c>
      <c r="N11" t="s">
        <v>92</v>
      </c>
      <c r="O11">
        <v>6</v>
      </c>
      <c r="P11" t="s">
        <v>80</v>
      </c>
      <c r="Q11">
        <v>430</v>
      </c>
      <c r="R11">
        <f t="shared" si="0"/>
        <v>2580</v>
      </c>
    </row>
    <row r="12" spans="1:28" x14ac:dyDescent="0.25">
      <c r="B12" t="s">
        <v>15</v>
      </c>
      <c r="N12" t="s">
        <v>90</v>
      </c>
      <c r="O12">
        <v>17</v>
      </c>
      <c r="P12" t="s">
        <v>80</v>
      </c>
      <c r="Q12">
        <f>2000/O12</f>
        <v>117.64705882352941</v>
      </c>
      <c r="R12">
        <f t="shared" si="0"/>
        <v>2000</v>
      </c>
    </row>
    <row r="13" spans="1:28" x14ac:dyDescent="0.25">
      <c r="B13" t="s">
        <v>16</v>
      </c>
      <c r="C13">
        <v>2</v>
      </c>
      <c r="D13">
        <v>2</v>
      </c>
      <c r="E13" t="s">
        <v>17</v>
      </c>
      <c r="N13" t="s">
        <v>95</v>
      </c>
      <c r="O13">
        <v>1</v>
      </c>
      <c r="P13" t="s">
        <v>85</v>
      </c>
      <c r="Q13">
        <v>1000</v>
      </c>
      <c r="R13">
        <f t="shared" si="0"/>
        <v>1000</v>
      </c>
    </row>
    <row r="14" spans="1:28" x14ac:dyDescent="0.25">
      <c r="A14" t="s">
        <v>18</v>
      </c>
      <c r="B14" t="s">
        <v>19</v>
      </c>
      <c r="C14" t="s">
        <v>23</v>
      </c>
    </row>
    <row r="15" spans="1:28" x14ac:dyDescent="0.25">
      <c r="B15" t="s">
        <v>20</v>
      </c>
      <c r="C15">
        <v>2</v>
      </c>
      <c r="X15">
        <f>O12*1.6</f>
        <v>27.200000000000003</v>
      </c>
    </row>
    <row r="16" spans="1:28" x14ac:dyDescent="0.25">
      <c r="B16" t="s">
        <v>21</v>
      </c>
      <c r="C16" t="s">
        <v>22</v>
      </c>
    </row>
    <row r="17" spans="1:26" x14ac:dyDescent="0.25">
      <c r="A17" t="s">
        <v>24</v>
      </c>
      <c r="B17" t="s">
        <v>25</v>
      </c>
      <c r="N17" s="1" t="s">
        <v>35</v>
      </c>
    </row>
    <row r="18" spans="1:26" x14ac:dyDescent="0.25">
      <c r="B18" t="s">
        <v>26</v>
      </c>
      <c r="N18" t="s">
        <v>96</v>
      </c>
      <c r="O18">
        <v>140</v>
      </c>
      <c r="P18" t="s">
        <v>88</v>
      </c>
      <c r="Q18">
        <v>50</v>
      </c>
      <c r="R18">
        <f>Q18*O18</f>
        <v>7000</v>
      </c>
    </row>
    <row r="19" spans="1:26" x14ac:dyDescent="0.25">
      <c r="B19" t="s">
        <v>27</v>
      </c>
      <c r="N19" t="s">
        <v>37</v>
      </c>
      <c r="O19">
        <v>30</v>
      </c>
      <c r="Q19">
        <v>130</v>
      </c>
      <c r="R19">
        <f>Q19*O19</f>
        <v>3900</v>
      </c>
      <c r="X19">
        <v>140</v>
      </c>
      <c r="Z19">
        <v>0.6</v>
      </c>
    </row>
    <row r="20" spans="1:26" x14ac:dyDescent="0.25">
      <c r="N20" t="s">
        <v>92</v>
      </c>
      <c r="O20">
        <v>2</v>
      </c>
      <c r="P20" t="s">
        <v>80</v>
      </c>
      <c r="Q20">
        <v>430</v>
      </c>
      <c r="R20">
        <f>Q20*O20</f>
        <v>860</v>
      </c>
    </row>
    <row r="21" spans="1:26" x14ac:dyDescent="0.25">
      <c r="N21" t="s">
        <v>97</v>
      </c>
      <c r="O21">
        <v>1</v>
      </c>
      <c r="Q21">
        <v>4000</v>
      </c>
      <c r="R21">
        <f>Q21*O21</f>
        <v>4000</v>
      </c>
    </row>
    <row r="22" spans="1:26" x14ac:dyDescent="0.25">
      <c r="A22" t="s">
        <v>30</v>
      </c>
      <c r="B22" t="s">
        <v>28</v>
      </c>
    </row>
    <row r="23" spans="1:26" x14ac:dyDescent="0.25">
      <c r="B23" t="s">
        <v>29</v>
      </c>
    </row>
    <row r="24" spans="1:26" x14ac:dyDescent="0.25">
      <c r="B24" t="s">
        <v>31</v>
      </c>
    </row>
    <row r="25" spans="1:26" x14ac:dyDescent="0.25">
      <c r="N25" s="1" t="s">
        <v>100</v>
      </c>
    </row>
    <row r="26" spans="1:26" x14ac:dyDescent="0.25">
      <c r="N26" t="s">
        <v>98</v>
      </c>
      <c r="Q26">
        <v>7500</v>
      </c>
      <c r="R26">
        <f>9000+7500</f>
        <v>16500</v>
      </c>
    </row>
    <row r="27" spans="1:26" x14ac:dyDescent="0.25">
      <c r="A27">
        <v>6.4</v>
      </c>
      <c r="B27" t="s">
        <v>32</v>
      </c>
      <c r="N27" t="s">
        <v>99</v>
      </c>
      <c r="O27">
        <v>5</v>
      </c>
      <c r="Q27">
        <v>1300</v>
      </c>
      <c r="R27">
        <f>Q27*O27</f>
        <v>6500</v>
      </c>
    </row>
    <row r="28" spans="1:26" x14ac:dyDescent="0.25">
      <c r="B28" t="s">
        <v>33</v>
      </c>
      <c r="R28">
        <f t="shared" ref="R28:R87" si="1">Q28*O28</f>
        <v>0</v>
      </c>
    </row>
    <row r="29" spans="1:26" x14ac:dyDescent="0.25">
      <c r="R29">
        <f t="shared" si="1"/>
        <v>0</v>
      </c>
    </row>
    <row r="30" spans="1:26" x14ac:dyDescent="0.25">
      <c r="B30" s="1" t="s">
        <v>35</v>
      </c>
      <c r="N30" s="1" t="s">
        <v>101</v>
      </c>
      <c r="R30">
        <f t="shared" si="1"/>
        <v>0</v>
      </c>
    </row>
    <row r="31" spans="1:26" x14ac:dyDescent="0.25">
      <c r="B31" t="s">
        <v>36</v>
      </c>
      <c r="N31" t="s">
        <v>101</v>
      </c>
      <c r="O31">
        <v>320</v>
      </c>
      <c r="Q31">
        <v>90</v>
      </c>
      <c r="R31">
        <f t="shared" si="1"/>
        <v>28800</v>
      </c>
    </row>
    <row r="32" spans="1:26" x14ac:dyDescent="0.25">
      <c r="B32" t="s">
        <v>37</v>
      </c>
      <c r="R32">
        <f t="shared" si="1"/>
        <v>0</v>
      </c>
    </row>
    <row r="33" spans="1:18" x14ac:dyDescent="0.25">
      <c r="B33" t="s">
        <v>38</v>
      </c>
      <c r="R33">
        <f t="shared" si="1"/>
        <v>0</v>
      </c>
    </row>
    <row r="34" spans="1:18" x14ac:dyDescent="0.25">
      <c r="N34" s="1" t="s">
        <v>102</v>
      </c>
      <c r="R34">
        <f t="shared" si="1"/>
        <v>0</v>
      </c>
    </row>
    <row r="35" spans="1:18" x14ac:dyDescent="0.25">
      <c r="N35" t="s">
        <v>77</v>
      </c>
      <c r="O35">
        <v>2</v>
      </c>
      <c r="Q35">
        <v>1600</v>
      </c>
      <c r="R35">
        <f t="shared" si="1"/>
        <v>3200</v>
      </c>
    </row>
    <row r="36" spans="1:18" x14ac:dyDescent="0.25">
      <c r="A36">
        <v>6.8</v>
      </c>
      <c r="B36" s="1" t="s">
        <v>39</v>
      </c>
      <c r="N36" t="s">
        <v>78</v>
      </c>
      <c r="O36">
        <v>2</v>
      </c>
      <c r="Q36">
        <v>1300</v>
      </c>
      <c r="R36">
        <f t="shared" si="1"/>
        <v>2600</v>
      </c>
    </row>
    <row r="37" spans="1:18" x14ac:dyDescent="0.25">
      <c r="A37" t="s">
        <v>40</v>
      </c>
      <c r="B37" t="s">
        <v>41</v>
      </c>
      <c r="C37" t="s">
        <v>42</v>
      </c>
      <c r="E37" t="s">
        <v>43</v>
      </c>
      <c r="N37" t="s">
        <v>97</v>
      </c>
      <c r="O37">
        <v>1</v>
      </c>
      <c r="Q37">
        <v>4000</v>
      </c>
      <c r="R37">
        <f t="shared" si="1"/>
        <v>4000</v>
      </c>
    </row>
    <row r="38" spans="1:18" x14ac:dyDescent="0.25">
      <c r="A38" t="s">
        <v>44</v>
      </c>
      <c r="B38" t="s">
        <v>45</v>
      </c>
      <c r="C38" t="s">
        <v>46</v>
      </c>
      <c r="R38">
        <f t="shared" si="1"/>
        <v>0</v>
      </c>
    </row>
    <row r="39" spans="1:18" x14ac:dyDescent="0.25">
      <c r="A39" t="s">
        <v>47</v>
      </c>
      <c r="B39" t="s">
        <v>48</v>
      </c>
      <c r="C39" t="s">
        <v>49</v>
      </c>
      <c r="N39" s="1" t="s">
        <v>103</v>
      </c>
      <c r="R39">
        <f t="shared" si="1"/>
        <v>0</v>
      </c>
    </row>
    <row r="40" spans="1:18" x14ac:dyDescent="0.25">
      <c r="N40" t="s">
        <v>32</v>
      </c>
      <c r="O40">
        <v>720</v>
      </c>
      <c r="Q40">
        <v>145</v>
      </c>
      <c r="R40">
        <f t="shared" si="1"/>
        <v>104400</v>
      </c>
    </row>
    <row r="41" spans="1:18" x14ac:dyDescent="0.25">
      <c r="A41">
        <v>6.9</v>
      </c>
      <c r="B41" s="1" t="s">
        <v>50</v>
      </c>
      <c r="N41" t="s">
        <v>104</v>
      </c>
      <c r="O41">
        <v>720</v>
      </c>
      <c r="Q41">
        <v>60</v>
      </c>
      <c r="R41">
        <f t="shared" si="1"/>
        <v>43200</v>
      </c>
    </row>
    <row r="42" spans="1:18" x14ac:dyDescent="0.25">
      <c r="A42" t="s">
        <v>51</v>
      </c>
      <c r="B42" t="s">
        <v>52</v>
      </c>
      <c r="C42" t="s">
        <v>53</v>
      </c>
      <c r="E42" t="s">
        <v>54</v>
      </c>
      <c r="N42" t="s">
        <v>105</v>
      </c>
      <c r="O42">
        <v>50</v>
      </c>
      <c r="Q42">
        <v>130</v>
      </c>
      <c r="R42">
        <f t="shared" si="1"/>
        <v>6500</v>
      </c>
    </row>
    <row r="43" spans="1:18" x14ac:dyDescent="0.25">
      <c r="R43">
        <f t="shared" si="1"/>
        <v>0</v>
      </c>
    </row>
    <row r="44" spans="1:18" x14ac:dyDescent="0.25">
      <c r="R44">
        <f t="shared" si="1"/>
        <v>0</v>
      </c>
    </row>
    <row r="45" spans="1:18" x14ac:dyDescent="0.25">
      <c r="A45">
        <v>6.11</v>
      </c>
      <c r="B45" s="1" t="s">
        <v>55</v>
      </c>
      <c r="N45" s="1" t="s">
        <v>106</v>
      </c>
      <c r="R45">
        <f t="shared" si="1"/>
        <v>0</v>
      </c>
    </row>
    <row r="46" spans="1:18" x14ac:dyDescent="0.25">
      <c r="B46" t="s">
        <v>56</v>
      </c>
      <c r="N46" t="s">
        <v>107</v>
      </c>
      <c r="R46">
        <f t="shared" si="1"/>
        <v>0</v>
      </c>
    </row>
    <row r="47" spans="1:18" x14ac:dyDescent="0.25">
      <c r="B47" t="s">
        <v>57</v>
      </c>
      <c r="C47">
        <v>15</v>
      </c>
      <c r="N47" t="s">
        <v>108</v>
      </c>
      <c r="O47">
        <v>1</v>
      </c>
      <c r="Q47">
        <v>3500</v>
      </c>
      <c r="R47">
        <f t="shared" si="1"/>
        <v>3500</v>
      </c>
    </row>
    <row r="48" spans="1:18" x14ac:dyDescent="0.25">
      <c r="A48" t="s">
        <v>59</v>
      </c>
      <c r="B48" t="s">
        <v>58</v>
      </c>
      <c r="C48" t="s">
        <v>46</v>
      </c>
      <c r="E48" t="s">
        <v>60</v>
      </c>
      <c r="N48" t="s">
        <v>97</v>
      </c>
      <c r="O48">
        <v>1</v>
      </c>
      <c r="Q48">
        <v>4000</v>
      </c>
      <c r="R48">
        <f t="shared" si="1"/>
        <v>4000</v>
      </c>
    </row>
    <row r="49" spans="1:19" x14ac:dyDescent="0.25">
      <c r="A49">
        <v>6.14</v>
      </c>
      <c r="B49" t="s">
        <v>61</v>
      </c>
      <c r="N49" t="s">
        <v>109</v>
      </c>
      <c r="O49">
        <v>1</v>
      </c>
      <c r="Q49">
        <v>2500</v>
      </c>
      <c r="R49">
        <f t="shared" si="1"/>
        <v>2500</v>
      </c>
    </row>
    <row r="50" spans="1:19" x14ac:dyDescent="0.25">
      <c r="N50" t="s">
        <v>110</v>
      </c>
      <c r="O50">
        <v>380</v>
      </c>
      <c r="Q50">
        <v>210</v>
      </c>
      <c r="R50">
        <f t="shared" si="1"/>
        <v>79800</v>
      </c>
    </row>
    <row r="51" spans="1:19" x14ac:dyDescent="0.25">
      <c r="A51">
        <v>6.16</v>
      </c>
      <c r="B51" s="1" t="s">
        <v>62</v>
      </c>
      <c r="N51" t="s">
        <v>111</v>
      </c>
      <c r="O51">
        <f>720-O50</f>
        <v>340</v>
      </c>
      <c r="Q51">
        <v>100</v>
      </c>
      <c r="R51">
        <f t="shared" si="1"/>
        <v>34000</v>
      </c>
    </row>
    <row r="52" spans="1:19" x14ac:dyDescent="0.25">
      <c r="B52" t="s">
        <v>63</v>
      </c>
      <c r="C52">
        <v>12</v>
      </c>
      <c r="R52">
        <f t="shared" si="1"/>
        <v>0</v>
      </c>
    </row>
    <row r="53" spans="1:19" x14ac:dyDescent="0.25">
      <c r="B53" t="s">
        <v>64</v>
      </c>
      <c r="N53" s="1" t="s">
        <v>55</v>
      </c>
      <c r="R53">
        <f t="shared" si="1"/>
        <v>0</v>
      </c>
    </row>
    <row r="54" spans="1:19" x14ac:dyDescent="0.25">
      <c r="B54" t="s">
        <v>65</v>
      </c>
      <c r="C54" t="s">
        <v>46</v>
      </c>
      <c r="N54" t="s">
        <v>57</v>
      </c>
      <c r="O54">
        <v>15</v>
      </c>
      <c r="Q54">
        <v>1200</v>
      </c>
      <c r="R54">
        <f t="shared" si="1"/>
        <v>18000</v>
      </c>
    </row>
    <row r="55" spans="1:19" x14ac:dyDescent="0.25">
      <c r="N55" t="s">
        <v>112</v>
      </c>
      <c r="O55">
        <v>5</v>
      </c>
      <c r="Q55">
        <v>7000</v>
      </c>
      <c r="R55">
        <f t="shared" si="1"/>
        <v>35000</v>
      </c>
      <c r="S55" t="s">
        <v>125</v>
      </c>
    </row>
    <row r="56" spans="1:19" x14ac:dyDescent="0.25">
      <c r="N56" t="s">
        <v>108</v>
      </c>
      <c r="O56">
        <v>1</v>
      </c>
      <c r="Q56">
        <v>3500</v>
      </c>
      <c r="R56">
        <f t="shared" si="1"/>
        <v>3500</v>
      </c>
    </row>
    <row r="57" spans="1:19" x14ac:dyDescent="0.25">
      <c r="N57" t="s">
        <v>113</v>
      </c>
      <c r="O57">
        <v>1</v>
      </c>
      <c r="Q57">
        <v>3500</v>
      </c>
      <c r="R57">
        <f t="shared" si="1"/>
        <v>3500</v>
      </c>
    </row>
    <row r="58" spans="1:19" x14ac:dyDescent="0.25">
      <c r="N58" t="s">
        <v>114</v>
      </c>
      <c r="O58">
        <v>1</v>
      </c>
      <c r="Q58">
        <v>13000</v>
      </c>
      <c r="R58">
        <f t="shared" si="1"/>
        <v>13000</v>
      </c>
    </row>
    <row r="59" spans="1:19" x14ac:dyDescent="0.25">
      <c r="N59" t="s">
        <v>115</v>
      </c>
      <c r="O59">
        <v>1</v>
      </c>
      <c r="Q59">
        <v>4000</v>
      </c>
      <c r="R59">
        <f t="shared" si="1"/>
        <v>4000</v>
      </c>
    </row>
    <row r="60" spans="1:19" x14ac:dyDescent="0.25">
      <c r="N60" t="s">
        <v>116</v>
      </c>
      <c r="O60">
        <v>4</v>
      </c>
      <c r="Q60">
        <v>2500</v>
      </c>
      <c r="R60">
        <f t="shared" si="1"/>
        <v>10000</v>
      </c>
    </row>
    <row r="61" spans="1:19" x14ac:dyDescent="0.25">
      <c r="B61" t="s">
        <v>66</v>
      </c>
      <c r="R61">
        <f t="shared" si="1"/>
        <v>0</v>
      </c>
    </row>
    <row r="62" spans="1:19" x14ac:dyDescent="0.25">
      <c r="R62">
        <f t="shared" si="1"/>
        <v>0</v>
      </c>
    </row>
    <row r="63" spans="1:19" x14ac:dyDescent="0.25">
      <c r="B63" t="s">
        <v>67</v>
      </c>
      <c r="N63" s="1" t="s">
        <v>62</v>
      </c>
      <c r="R63">
        <f t="shared" si="1"/>
        <v>0</v>
      </c>
    </row>
    <row r="64" spans="1:19" x14ac:dyDescent="0.25">
      <c r="N64" t="s">
        <v>117</v>
      </c>
      <c r="O64">
        <v>1</v>
      </c>
      <c r="Q64">
        <v>5000</v>
      </c>
      <c r="R64">
        <f t="shared" si="1"/>
        <v>5000</v>
      </c>
    </row>
    <row r="65" spans="14:22" x14ac:dyDescent="0.25">
      <c r="N65" t="s">
        <v>118</v>
      </c>
      <c r="O65">
        <v>8</v>
      </c>
      <c r="Q65">
        <v>2000</v>
      </c>
      <c r="R65">
        <f t="shared" si="1"/>
        <v>16000</v>
      </c>
    </row>
    <row r="66" spans="14:22" x14ac:dyDescent="0.25">
      <c r="N66" t="s">
        <v>119</v>
      </c>
      <c r="O66">
        <v>4</v>
      </c>
      <c r="Q66">
        <v>3000</v>
      </c>
      <c r="R66">
        <f t="shared" si="1"/>
        <v>12000</v>
      </c>
    </row>
    <row r="67" spans="14:22" x14ac:dyDescent="0.25">
      <c r="R67">
        <f t="shared" si="1"/>
        <v>0</v>
      </c>
    </row>
    <row r="68" spans="14:22" x14ac:dyDescent="0.25">
      <c r="R68">
        <f t="shared" si="1"/>
        <v>0</v>
      </c>
    </row>
    <row r="69" spans="14:22" x14ac:dyDescent="0.25">
      <c r="N69" t="s">
        <v>120</v>
      </c>
      <c r="R69">
        <f t="shared" si="1"/>
        <v>0</v>
      </c>
    </row>
    <row r="70" spans="14:22" x14ac:dyDescent="0.25">
      <c r="N70" t="s">
        <v>121</v>
      </c>
      <c r="O70">
        <v>70</v>
      </c>
      <c r="Q70">
        <v>100</v>
      </c>
      <c r="R70">
        <f t="shared" si="1"/>
        <v>7000</v>
      </c>
    </row>
    <row r="71" spans="14:22" x14ac:dyDescent="0.25">
      <c r="N71" t="s">
        <v>122</v>
      </c>
      <c r="O71">
        <v>70</v>
      </c>
      <c r="Q71">
        <v>450</v>
      </c>
      <c r="R71">
        <f t="shared" si="1"/>
        <v>31500</v>
      </c>
    </row>
    <row r="72" spans="14:22" x14ac:dyDescent="0.25">
      <c r="R72">
        <f t="shared" si="1"/>
        <v>0</v>
      </c>
    </row>
    <row r="73" spans="14:22" x14ac:dyDescent="0.25">
      <c r="N73" s="1" t="s">
        <v>123</v>
      </c>
      <c r="R73">
        <f t="shared" si="1"/>
        <v>0</v>
      </c>
    </row>
    <row r="74" spans="14:22" x14ac:dyDescent="0.25">
      <c r="N74" t="s">
        <v>41</v>
      </c>
      <c r="O74">
        <v>440</v>
      </c>
      <c r="P74" t="s">
        <v>88</v>
      </c>
      <c r="Q74">
        <v>15</v>
      </c>
      <c r="R74">
        <f t="shared" si="1"/>
        <v>6600</v>
      </c>
    </row>
    <row r="75" spans="14:22" x14ac:dyDescent="0.25">
      <c r="N75" t="s">
        <v>45</v>
      </c>
      <c r="O75">
        <v>440</v>
      </c>
      <c r="Q75">
        <f>10.5*0.8</f>
        <v>8.4</v>
      </c>
      <c r="R75">
        <f>Q75*O75</f>
        <v>3696</v>
      </c>
    </row>
    <row r="76" spans="14:22" x14ac:dyDescent="0.25">
      <c r="N76" t="s">
        <v>48</v>
      </c>
      <c r="O76">
        <v>180</v>
      </c>
      <c r="P76" t="s">
        <v>124</v>
      </c>
      <c r="Q76">
        <v>40</v>
      </c>
      <c r="R76">
        <f t="shared" si="1"/>
        <v>7200</v>
      </c>
    </row>
    <row r="77" spans="14:22" x14ac:dyDescent="0.25">
      <c r="N77" t="s">
        <v>77</v>
      </c>
      <c r="O77">
        <v>1</v>
      </c>
      <c r="Q77">
        <v>1600</v>
      </c>
      <c r="R77">
        <f t="shared" si="1"/>
        <v>1600</v>
      </c>
    </row>
    <row r="78" spans="14:22" x14ac:dyDescent="0.25">
      <c r="N78" t="s">
        <v>78</v>
      </c>
      <c r="O78">
        <v>3</v>
      </c>
      <c r="Q78">
        <v>1300</v>
      </c>
      <c r="R78">
        <f t="shared" si="1"/>
        <v>3900</v>
      </c>
    </row>
    <row r="79" spans="14:22" x14ac:dyDescent="0.25">
      <c r="R79">
        <f t="shared" si="1"/>
        <v>0</v>
      </c>
    </row>
    <row r="80" spans="14:22" x14ac:dyDescent="0.25">
      <c r="N80" s="1" t="s">
        <v>126</v>
      </c>
      <c r="O80">
        <v>100</v>
      </c>
      <c r="R80">
        <f t="shared" si="1"/>
        <v>0</v>
      </c>
      <c r="T80">
        <v>100</v>
      </c>
      <c r="U80">
        <v>0.3</v>
      </c>
      <c r="V80">
        <f>U80*T80</f>
        <v>30</v>
      </c>
    </row>
    <row r="81" spans="2:22" x14ac:dyDescent="0.25">
      <c r="N81" t="s">
        <v>77</v>
      </c>
      <c r="O81">
        <v>1</v>
      </c>
      <c r="Q81">
        <v>1600</v>
      </c>
      <c r="R81">
        <f t="shared" si="1"/>
        <v>1600</v>
      </c>
      <c r="V81">
        <f>V80/8</f>
        <v>3.75</v>
      </c>
    </row>
    <row r="82" spans="2:22" x14ac:dyDescent="0.25">
      <c r="B82" t="s">
        <v>68</v>
      </c>
      <c r="N82" t="s">
        <v>78</v>
      </c>
      <c r="O82">
        <v>4</v>
      </c>
      <c r="Q82">
        <v>1200</v>
      </c>
      <c r="R82">
        <f t="shared" si="1"/>
        <v>4800</v>
      </c>
      <c r="T82">
        <v>100</v>
      </c>
      <c r="U82">
        <v>0.2</v>
      </c>
      <c r="V82">
        <f>U82*T82</f>
        <v>20</v>
      </c>
    </row>
    <row r="83" spans="2:22" x14ac:dyDescent="0.25">
      <c r="N83" t="s">
        <v>90</v>
      </c>
      <c r="O83">
        <v>20</v>
      </c>
      <c r="Q83">
        <v>120</v>
      </c>
      <c r="R83">
        <f t="shared" si="1"/>
        <v>2400</v>
      </c>
    </row>
    <row r="84" spans="2:22" x14ac:dyDescent="0.25">
      <c r="N84" t="s">
        <v>127</v>
      </c>
      <c r="O84">
        <v>60</v>
      </c>
      <c r="Q84">
        <v>100</v>
      </c>
      <c r="R84">
        <f t="shared" si="1"/>
        <v>6000</v>
      </c>
    </row>
    <row r="85" spans="2:22" x14ac:dyDescent="0.25">
      <c r="N85" t="s">
        <v>126</v>
      </c>
      <c r="O85">
        <v>100</v>
      </c>
      <c r="Q85">
        <v>85</v>
      </c>
      <c r="R85">
        <f t="shared" si="1"/>
        <v>8500</v>
      </c>
    </row>
    <row r="86" spans="2:22" x14ac:dyDescent="0.25">
      <c r="N86" t="s">
        <v>98</v>
      </c>
      <c r="O86">
        <v>100</v>
      </c>
      <c r="Q86">
        <v>180</v>
      </c>
      <c r="R86">
        <f t="shared" si="1"/>
        <v>18000</v>
      </c>
    </row>
    <row r="87" spans="2:22" x14ac:dyDescent="0.25">
      <c r="N87" t="s">
        <v>113</v>
      </c>
      <c r="O87">
        <v>1</v>
      </c>
      <c r="Q87">
        <v>1000</v>
      </c>
      <c r="R87">
        <f t="shared" si="1"/>
        <v>1000</v>
      </c>
    </row>
    <row r="110" spans="2:2" x14ac:dyDescent="0.25">
      <c r="B110" t="s">
        <v>69</v>
      </c>
    </row>
    <row r="142" spans="2:2" x14ac:dyDescent="0.25">
      <c r="B142" t="s">
        <v>35</v>
      </c>
    </row>
    <row r="188" spans="2:5" x14ac:dyDescent="0.25">
      <c r="B188" t="s">
        <v>70</v>
      </c>
      <c r="E188" t="s">
        <v>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עובד יעקבי</dc:creator>
  <cp:lastModifiedBy>עובד יעקבי</cp:lastModifiedBy>
  <dcterms:created xsi:type="dcterms:W3CDTF">2015-06-05T18:19:34Z</dcterms:created>
  <dcterms:modified xsi:type="dcterms:W3CDTF">2026-06-01T13:17:35Z</dcterms:modified>
</cp:coreProperties>
</file>